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" yWindow="69" windowWidth="13916" windowHeight="10045" activeTab="0"/>
  </bookViews>
  <sheets>
    <sheet name="Tabelle1" sheetId="1" r:id="rId1"/>
  </sheets>
  <definedNames>
    <definedName name="_xlnm.Print_Area" localSheetId="0">'Tabelle1'!$A:$IV</definedName>
  </definedNames>
  <calcPr fullCalcOnLoad="1"/>
</workbook>
</file>

<file path=xl/sharedStrings.xml><?xml version="1.0" encoding="utf-8"?>
<sst xmlns="http://schemas.openxmlformats.org/spreadsheetml/2006/main" count="126" uniqueCount="75">
  <si>
    <t>bar</t>
  </si>
  <si>
    <t>psi = lb/in² (pounds per square inch)</t>
  </si>
  <si>
    <t>psi</t>
  </si>
  <si>
    <t>torr = mm Hg (mm Quecksilbersäule)</t>
  </si>
  <si>
    <t>Pa</t>
  </si>
  <si>
    <t>hPa</t>
  </si>
  <si>
    <t>torr</t>
  </si>
  <si>
    <t>atm</t>
  </si>
  <si>
    <t>Grüne Felder sind Eingabefelder</t>
  </si>
  <si>
    <t>atm = Atmosphäre</t>
  </si>
  <si>
    <t>K</t>
  </si>
  <si>
    <t>°C</t>
  </si>
  <si>
    <t>°F</t>
  </si>
  <si>
    <t>°Ra (Rankine)</t>
  </si>
  <si>
    <t>°R (Réaumur)</t>
  </si>
  <si>
    <t>Pa = Pascal =N/m²</t>
  </si>
  <si>
    <t>hPa = Hektopascal</t>
  </si>
  <si>
    <t>1 mbar = 1 hPa (1 Millibar = 1 Hektopascal)</t>
  </si>
  <si>
    <t>° C (Celcius)</t>
  </si>
  <si>
    <t>° F (Farenheit)</t>
  </si>
  <si>
    <t>nach:</t>
  </si>
  <si>
    <t>K (Kelvin)</t>
  </si>
  <si>
    <t>(°F - 32) / 2,25</t>
  </si>
  <si>
    <t>(°F - 32) / 1,8</t>
  </si>
  <si>
    <t>((°F - 32) / 1,8) + 273,15</t>
  </si>
  <si>
    <t>F° + 459,67</t>
  </si>
  <si>
    <t>°C x 1,8 + 32</t>
  </si>
  <si>
    <t>°C + 273,15</t>
  </si>
  <si>
    <t>°C x 1,8 + 491,67</t>
  </si>
  <si>
    <t>°C x 0,8</t>
  </si>
  <si>
    <t>K - 273,15</t>
  </si>
  <si>
    <t>K x 1,8</t>
  </si>
  <si>
    <t>((K - 273,15) x 1,8) + 32</t>
  </si>
  <si>
    <t>(K - 273,15) x 0,8</t>
  </si>
  <si>
    <t>PSI</t>
  </si>
  <si>
    <t>bar x 100000</t>
  </si>
  <si>
    <t>bar x 14,5038</t>
  </si>
  <si>
    <t>PSI / 14,5038</t>
  </si>
  <si>
    <t>PSI x 6894,8</t>
  </si>
  <si>
    <t>Pa / 100000</t>
  </si>
  <si>
    <t>Pa / 6894,8</t>
  </si>
  <si>
    <t>bar x 750</t>
  </si>
  <si>
    <t>bar x 0,98692</t>
  </si>
  <si>
    <t>von:</t>
  </si>
  <si>
    <t>Umrechnung</t>
  </si>
  <si>
    <t>Umrechnung zwischen verschiedenen Druckeinheiten</t>
  </si>
  <si>
    <t>Umrechnung zwischen verschiedenen Temperatureinheiten</t>
  </si>
  <si>
    <t>30 psi = 2,07 bar</t>
  </si>
  <si>
    <t>35 psi = 2,41 bar</t>
  </si>
  <si>
    <t>40 psi = 2,76 bar</t>
  </si>
  <si>
    <t>45 psi = 3,10 bar</t>
  </si>
  <si>
    <t>50 psi = 3,45 bar</t>
  </si>
  <si>
    <t>55 psi = 3,79 bar</t>
  </si>
  <si>
    <t>60 psi = 4,14 bar</t>
  </si>
  <si>
    <t>65 psi = 4,48 bar</t>
  </si>
  <si>
    <t>70 psi = 4,83 bar</t>
  </si>
  <si>
    <t>80 psi = 5,52 bar</t>
  </si>
  <si>
    <t>1 bar = 14,5 psi</t>
  </si>
  <si>
    <t>1,5 bar = 21,8 psi</t>
  </si>
  <si>
    <t>2 bar = 29 psi</t>
  </si>
  <si>
    <t>2,5 bar = 36,3 psi</t>
  </si>
  <si>
    <t>3 bar = 43,5 psi</t>
  </si>
  <si>
    <t>3,5 bar = 50,8 psi</t>
  </si>
  <si>
    <t>4 bar = 58 psi</t>
  </si>
  <si>
    <t>4,5 bar = 65,3 psi</t>
  </si>
  <si>
    <t>5 bar = 72,5 psi</t>
  </si>
  <si>
    <t>5,5 bar = 79,8 psi</t>
  </si>
  <si>
    <t>0 °C = 32 °F</t>
  </si>
  <si>
    <t>einige Werte:</t>
  </si>
  <si>
    <t>einige Werte</t>
  </si>
  <si>
    <t>100 °C = 212 °F</t>
  </si>
  <si>
    <t>0 °F = -17,77 °C</t>
  </si>
  <si>
    <t>100 °F = 37,77 °C</t>
  </si>
  <si>
    <t>0 K = -273,15 °C</t>
  </si>
  <si>
    <t>0 K = -459,67 °F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</si>
</sst>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172" fontId="0" fillId="0" borderId="0" xfId="0" applyNumberFormat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right" vertical="center"/>
      <protection/>
    </xf>
    <xf numFmtId="0" fontId="0" fillId="0" borderId="0" xfId="0" applyNumberFormat="1" applyAlignment="1" applyProtection="1">
      <alignment horizontal="center" vertical="center"/>
      <protection/>
    </xf>
    <xf numFmtId="0" fontId="0" fillId="0" borderId="1" xfId="0" applyNumberFormat="1" applyBorder="1" applyAlignment="1" applyProtection="1">
      <alignment horizontal="center" vertical="center"/>
      <protection/>
    </xf>
    <xf numFmtId="0" fontId="0" fillId="0" borderId="2" xfId="0" applyNumberFormat="1" applyBorder="1" applyAlignment="1" applyProtection="1">
      <alignment horizontal="center" vertical="center"/>
      <protection/>
    </xf>
    <xf numFmtId="0" fontId="1" fillId="0" borderId="1" xfId="0" applyNumberFormat="1" applyFont="1" applyBorder="1" applyAlignment="1" applyProtection="1">
      <alignment horizontal="center" vertical="center"/>
      <protection/>
    </xf>
    <xf numFmtId="0" fontId="0" fillId="0" borderId="3" xfId="0" applyNumberForma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right" vertical="center"/>
      <protection/>
    </xf>
    <xf numFmtId="0" fontId="0" fillId="0" borderId="0" xfId="0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 horizontal="left" vertical="center"/>
      <protection/>
    </xf>
    <xf numFmtId="0" fontId="0" fillId="0" borderId="4" xfId="0" applyNumberFormat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4" xfId="0" applyNumberFormat="1" applyBorder="1" applyAlignment="1" applyProtection="1">
      <alignment horizontal="right" vertical="center"/>
      <protection/>
    </xf>
    <xf numFmtId="0" fontId="0" fillId="0" borderId="4" xfId="0" applyBorder="1" applyAlignment="1">
      <alignment horizontal="center" vertical="center"/>
    </xf>
    <xf numFmtId="0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3" fillId="0" borderId="1" xfId="0" applyNumberFormat="1" applyFont="1" applyBorder="1" applyAlignment="1" applyProtection="1">
      <alignment horizontal="center" vertical="center"/>
      <protection/>
    </xf>
    <xf numFmtId="0" fontId="3" fillId="0" borderId="5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Alignment="1" applyProtection="1" quotePrefix="1">
      <alignment horizontal="center" vertical="center"/>
      <protection/>
    </xf>
    <xf numFmtId="0" fontId="0" fillId="0" borderId="0" xfId="0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0" fillId="0" borderId="0" xfId="0" applyNumberFormat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.7109375" style="2" customWidth="1"/>
    <col min="2" max="2" width="12.7109375" style="3" customWidth="1"/>
    <col min="3" max="3" width="13.7109375" style="4" customWidth="1"/>
    <col min="4" max="4" width="11.7109375" style="5" customWidth="1"/>
    <col min="5" max="5" width="11.7109375" style="3" customWidth="1"/>
    <col min="6" max="6" width="11.7109375" style="4" customWidth="1"/>
    <col min="7" max="7" width="11.7109375" style="5" customWidth="1"/>
    <col min="8" max="8" width="11.7109375" style="3" customWidth="1"/>
    <col min="9" max="9" width="11.7109375" style="4" customWidth="1"/>
    <col min="10" max="10" width="8.8515625" style="5" customWidth="1"/>
    <col min="11" max="11" width="6.421875" style="3" customWidth="1"/>
    <col min="12" max="12" width="2.421875" style="4" customWidth="1"/>
    <col min="13" max="13" width="10.421875" style="5" customWidth="1"/>
    <col min="14" max="16384" width="11.57421875" style="3" customWidth="1"/>
  </cols>
  <sheetData>
    <row r="1" spans="2:9" ht="12.75">
      <c r="B1" s="33" t="s">
        <v>45</v>
      </c>
      <c r="C1" s="34"/>
      <c r="D1" s="34"/>
      <c r="E1" s="34"/>
      <c r="F1" s="34"/>
      <c r="G1" s="34"/>
      <c r="H1" s="34"/>
      <c r="I1" s="34"/>
    </row>
    <row r="2" spans="2:9" ht="12.75" customHeight="1">
      <c r="B2" s="14"/>
      <c r="C2" s="15"/>
      <c r="D2" s="15"/>
      <c r="E2" s="15"/>
      <c r="F2" s="15"/>
      <c r="G2" s="15"/>
      <c r="H2" s="15"/>
      <c r="I2" s="15"/>
    </row>
    <row r="3" spans="1:9" ht="12.75" customHeight="1">
      <c r="A3" s="6"/>
      <c r="B3" s="18" t="s">
        <v>8</v>
      </c>
      <c r="C3" s="6"/>
      <c r="D3" s="7" t="s">
        <v>4</v>
      </c>
      <c r="E3" s="7" t="s">
        <v>5</v>
      </c>
      <c r="F3" s="7" t="s">
        <v>0</v>
      </c>
      <c r="G3" s="7" t="s">
        <v>2</v>
      </c>
      <c r="H3" s="7" t="s">
        <v>6</v>
      </c>
      <c r="I3" s="7" t="s">
        <v>7</v>
      </c>
    </row>
    <row r="4" spans="1:9" ht="12.75" customHeight="1">
      <c r="A4" s="6"/>
      <c r="B4" s="1">
        <v>1</v>
      </c>
      <c r="C4" s="8" t="s">
        <v>4</v>
      </c>
      <c r="D4" s="9">
        <f>$B4</f>
        <v>1</v>
      </c>
      <c r="E4" s="9">
        <f>$B4/100</f>
        <v>0.01</v>
      </c>
      <c r="F4" s="9">
        <f>$B4*0.00001</f>
        <v>1E-05</v>
      </c>
      <c r="G4" s="9">
        <f>$B4*0.000145038</f>
        <v>0.000145038</v>
      </c>
      <c r="H4" s="9">
        <f>$B4*0.0075</f>
        <v>0.0075</v>
      </c>
      <c r="I4" s="9">
        <f>$B4*0.0000098692</f>
        <v>9.8692E-06</v>
      </c>
    </row>
    <row r="5" spans="1:9" ht="12.75" customHeight="1">
      <c r="A5" s="6"/>
      <c r="B5" s="1">
        <v>1</v>
      </c>
      <c r="C5" s="8" t="s">
        <v>5</v>
      </c>
      <c r="D5" s="9">
        <f>$B5*100</f>
        <v>100</v>
      </c>
      <c r="E5" s="9">
        <f>$B5</f>
        <v>1</v>
      </c>
      <c r="F5" s="9">
        <f>$B5*0.001</f>
        <v>0.001</v>
      </c>
      <c r="G5" s="9">
        <f>$B5*0.0145038</f>
        <v>0.0145038</v>
      </c>
      <c r="H5" s="9">
        <f>$B5*0.75</f>
        <v>0.75</v>
      </c>
      <c r="I5" s="9">
        <f>$B5*0.00098692</f>
        <v>0.00098692</v>
      </c>
    </row>
    <row r="6" spans="1:9" ht="12.75" customHeight="1">
      <c r="A6" s="6"/>
      <c r="B6" s="1">
        <v>5.5</v>
      </c>
      <c r="C6" s="8" t="s">
        <v>0</v>
      </c>
      <c r="D6" s="9">
        <f>$B6*100000</f>
        <v>550000</v>
      </c>
      <c r="E6" s="9">
        <f>$B6*1000</f>
        <v>5500</v>
      </c>
      <c r="F6" s="9">
        <f>$B6</f>
        <v>5.5</v>
      </c>
      <c r="G6" s="9">
        <f>$B6*14.5038</f>
        <v>79.7709</v>
      </c>
      <c r="H6" s="9">
        <f>$B6*750</f>
        <v>4125</v>
      </c>
      <c r="I6" s="9">
        <f>$B6*0.98692</f>
        <v>5.42806</v>
      </c>
    </row>
    <row r="7" spans="1:9" ht="12.75" customHeight="1">
      <c r="A7" s="6"/>
      <c r="B7" s="1">
        <v>1</v>
      </c>
      <c r="C7" s="8" t="s">
        <v>2</v>
      </c>
      <c r="D7" s="9">
        <f>$B7*6894.8</f>
        <v>6894.8</v>
      </c>
      <c r="E7" s="9">
        <f>$B7*68.948</f>
        <v>68.948</v>
      </c>
      <c r="F7" s="9">
        <f>$B7*0.068948</f>
        <v>0.068948</v>
      </c>
      <c r="G7" s="9">
        <f>$B7</f>
        <v>1</v>
      </c>
      <c r="H7" s="9">
        <f>$B7*51.71</f>
        <v>51.71</v>
      </c>
      <c r="I7" s="9">
        <f>$B7*0.06804</f>
        <v>0.06804</v>
      </c>
    </row>
    <row r="8" spans="1:9" ht="12.75" customHeight="1">
      <c r="A8" s="6"/>
      <c r="B8" s="1">
        <v>1</v>
      </c>
      <c r="C8" s="8" t="s">
        <v>6</v>
      </c>
      <c r="D8" s="9">
        <f>$B8*133.333</f>
        <v>133.333</v>
      </c>
      <c r="E8" s="9">
        <f>$B8*1.33333</f>
        <v>1.33333</v>
      </c>
      <c r="F8" s="9">
        <f>$B8/750</f>
        <v>0.0013333333333333333</v>
      </c>
      <c r="G8" s="9">
        <f>$B8*0.0193384</f>
        <v>0.0193384</v>
      </c>
      <c r="H8" s="9">
        <f>$B8</f>
        <v>1</v>
      </c>
      <c r="I8" s="9">
        <f>$B8*0.0013158</f>
        <v>0.0013158</v>
      </c>
    </row>
    <row r="9" spans="1:9" ht="12.75" customHeight="1">
      <c r="A9" s="6"/>
      <c r="B9" s="1">
        <v>1</v>
      </c>
      <c r="C9" s="8" t="s">
        <v>7</v>
      </c>
      <c r="D9" s="9">
        <f>$B9*101325</f>
        <v>101325</v>
      </c>
      <c r="E9" s="9">
        <f>$B9*1013.25</f>
        <v>1013.25</v>
      </c>
      <c r="F9" s="9">
        <f>$B9*1.01325</f>
        <v>1.01325</v>
      </c>
      <c r="G9" s="9">
        <f>$B9*14.697</f>
        <v>14.697</v>
      </c>
      <c r="H9" s="9">
        <f>$B9*760</f>
        <v>760</v>
      </c>
      <c r="I9" s="9">
        <f>$B9</f>
        <v>1</v>
      </c>
    </row>
    <row r="10" spans="1:9" ht="12.75" customHeight="1">
      <c r="A10" s="6"/>
      <c r="B10" s="6"/>
      <c r="C10" s="6"/>
      <c r="D10" s="6"/>
      <c r="E10" s="6"/>
      <c r="F10" s="6"/>
      <c r="G10" s="6"/>
      <c r="H10" s="6"/>
      <c r="I10" s="6"/>
    </row>
    <row r="11" spans="1:9" ht="12.75" customHeight="1">
      <c r="A11" s="6"/>
      <c r="E11" s="33" t="s">
        <v>44</v>
      </c>
      <c r="F11" s="34"/>
      <c r="I11" s="6"/>
    </row>
    <row r="12" spans="1:9" ht="12.75" customHeight="1">
      <c r="A12" s="6"/>
      <c r="B12" s="3" t="s">
        <v>15</v>
      </c>
      <c r="E12" s="16" t="s">
        <v>43</v>
      </c>
      <c r="F12" s="17" t="s">
        <v>20</v>
      </c>
      <c r="I12" s="24"/>
    </row>
    <row r="13" spans="1:8" ht="12.75" customHeight="1">
      <c r="A13" s="6"/>
      <c r="B13" s="3" t="s">
        <v>16</v>
      </c>
      <c r="E13" s="4" t="s">
        <v>0</v>
      </c>
      <c r="F13" s="4" t="s">
        <v>4</v>
      </c>
      <c r="G13" s="35" t="s">
        <v>35</v>
      </c>
      <c r="H13" s="32"/>
    </row>
    <row r="14" spans="1:8" ht="12.75" customHeight="1">
      <c r="A14" s="6"/>
      <c r="B14" s="3" t="s">
        <v>1</v>
      </c>
      <c r="E14" s="4" t="s">
        <v>0</v>
      </c>
      <c r="F14" s="4" t="s">
        <v>34</v>
      </c>
      <c r="G14" s="35" t="s">
        <v>36</v>
      </c>
      <c r="H14" s="32"/>
    </row>
    <row r="15" spans="1:8" ht="12.75" customHeight="1">
      <c r="A15" s="6"/>
      <c r="B15" s="3" t="s">
        <v>3</v>
      </c>
      <c r="E15" s="4" t="s">
        <v>34</v>
      </c>
      <c r="F15" s="4" t="s">
        <v>0</v>
      </c>
      <c r="G15" s="35" t="s">
        <v>37</v>
      </c>
      <c r="H15" s="32"/>
    </row>
    <row r="16" spans="1:8" ht="12.75" customHeight="1">
      <c r="A16" s="6"/>
      <c r="B16" s="3" t="s">
        <v>9</v>
      </c>
      <c r="E16" s="4" t="s">
        <v>34</v>
      </c>
      <c r="F16" s="4" t="s">
        <v>4</v>
      </c>
      <c r="G16" s="35" t="s">
        <v>38</v>
      </c>
      <c r="H16" s="32"/>
    </row>
    <row r="17" spans="1:8" ht="12.75" customHeight="1">
      <c r="A17" s="6"/>
      <c r="B17" s="3" t="s">
        <v>17</v>
      </c>
      <c r="E17" s="4" t="s">
        <v>4</v>
      </c>
      <c r="F17" s="4" t="s">
        <v>0</v>
      </c>
      <c r="G17" s="35" t="s">
        <v>39</v>
      </c>
      <c r="H17" s="32"/>
    </row>
    <row r="18" spans="1:8" ht="12.75" customHeight="1">
      <c r="A18" s="6"/>
      <c r="E18" s="4" t="s">
        <v>4</v>
      </c>
      <c r="F18" s="4" t="s">
        <v>34</v>
      </c>
      <c r="G18" s="35" t="s">
        <v>40</v>
      </c>
      <c r="H18" s="32"/>
    </row>
    <row r="19" spans="1:8" ht="12.75" customHeight="1">
      <c r="A19" s="6"/>
      <c r="E19" s="4" t="s">
        <v>0</v>
      </c>
      <c r="F19" s="4" t="s">
        <v>6</v>
      </c>
      <c r="G19" s="35" t="s">
        <v>41</v>
      </c>
      <c r="H19" s="32"/>
    </row>
    <row r="20" spans="1:8" ht="12.75" customHeight="1">
      <c r="A20" s="6"/>
      <c r="E20" s="4" t="s">
        <v>0</v>
      </c>
      <c r="F20" s="4" t="s">
        <v>7</v>
      </c>
      <c r="G20" s="35" t="s">
        <v>42</v>
      </c>
      <c r="H20" s="32"/>
    </row>
    <row r="21" spans="1:8" ht="12.75" customHeight="1">
      <c r="A21" s="6"/>
      <c r="B21" s="3" t="s">
        <v>68</v>
      </c>
      <c r="E21" s="4"/>
      <c r="G21" s="6"/>
      <c r="H21" s="13"/>
    </row>
    <row r="22" spans="1:9" ht="12.75" customHeight="1">
      <c r="A22" s="6"/>
      <c r="B22" s="29" t="s">
        <v>47</v>
      </c>
      <c r="C22" s="29" t="s">
        <v>52</v>
      </c>
      <c r="D22" s="29" t="s">
        <v>57</v>
      </c>
      <c r="E22" s="29" t="s">
        <v>62</v>
      </c>
      <c r="G22" s="6"/>
      <c r="H22" s="13"/>
      <c r="I22" s="28"/>
    </row>
    <row r="23" spans="1:9" ht="12.75" customHeight="1">
      <c r="A23" s="6"/>
      <c r="B23" s="29" t="s">
        <v>48</v>
      </c>
      <c r="C23" s="29" t="s">
        <v>53</v>
      </c>
      <c r="D23" s="29" t="s">
        <v>58</v>
      </c>
      <c r="E23" s="29" t="s">
        <v>63</v>
      </c>
      <c r="G23" s="6"/>
      <c r="H23" s="13"/>
      <c r="I23" s="28"/>
    </row>
    <row r="24" spans="1:9" ht="12.75" customHeight="1">
      <c r="A24" s="6"/>
      <c r="B24" s="29" t="s">
        <v>49</v>
      </c>
      <c r="C24" s="29" t="s">
        <v>54</v>
      </c>
      <c r="D24" s="29" t="s">
        <v>59</v>
      </c>
      <c r="E24" s="29" t="s">
        <v>64</v>
      </c>
      <c r="G24" s="6"/>
      <c r="H24" s="13"/>
      <c r="I24" s="28"/>
    </row>
    <row r="25" spans="1:9" ht="12.75" customHeight="1">
      <c r="A25" s="6"/>
      <c r="B25" s="29" t="s">
        <v>50</v>
      </c>
      <c r="C25" s="29" t="s">
        <v>55</v>
      </c>
      <c r="D25" s="29" t="s">
        <v>60</v>
      </c>
      <c r="E25" s="29" t="s">
        <v>65</v>
      </c>
      <c r="G25" s="6"/>
      <c r="H25" s="13"/>
      <c r="I25" s="28"/>
    </row>
    <row r="26" spans="1:9" ht="12.75" customHeight="1">
      <c r="A26" s="6"/>
      <c r="B26" s="29" t="s">
        <v>51</v>
      </c>
      <c r="C26" s="29" t="s">
        <v>56</v>
      </c>
      <c r="D26" s="29" t="s">
        <v>61</v>
      </c>
      <c r="E26" s="29" t="s">
        <v>66</v>
      </c>
      <c r="G26" s="6"/>
      <c r="H26" s="13"/>
      <c r="I26" s="28"/>
    </row>
    <row r="27" spans="1:9" ht="12.75" customHeight="1">
      <c r="A27" s="6"/>
      <c r="E27" s="4"/>
      <c r="G27" s="6"/>
      <c r="H27" s="13"/>
      <c r="I27" s="28"/>
    </row>
    <row r="28" spans="1:9" ht="12.75" customHeight="1" thickBot="1">
      <c r="A28" s="19"/>
      <c r="B28" s="20"/>
      <c r="C28" s="21"/>
      <c r="D28" s="22"/>
      <c r="E28" s="21"/>
      <c r="F28" s="21"/>
      <c r="G28" s="19"/>
      <c r="H28" s="23"/>
      <c r="I28" s="19"/>
    </row>
    <row r="29" spans="1:9" ht="12.75" customHeight="1">
      <c r="A29" s="24"/>
      <c r="B29" s="25"/>
      <c r="C29" s="26"/>
      <c r="D29" s="12"/>
      <c r="E29" s="26"/>
      <c r="F29" s="26"/>
      <c r="G29" s="24"/>
      <c r="H29" s="27"/>
      <c r="I29" s="24"/>
    </row>
    <row r="30" spans="1:9" ht="12.75" customHeight="1">
      <c r="A30" s="6"/>
      <c r="B30" s="33" t="s">
        <v>46</v>
      </c>
      <c r="C30" s="34"/>
      <c r="D30" s="34"/>
      <c r="E30" s="34"/>
      <c r="F30" s="34"/>
      <c r="G30" s="34"/>
      <c r="H30" s="34"/>
      <c r="I30" s="6"/>
    </row>
    <row r="31" ht="12.75" customHeight="1"/>
    <row r="32" spans="2:8" ht="12.75" customHeight="1">
      <c r="B32" s="18" t="s">
        <v>8</v>
      </c>
      <c r="C32" s="10"/>
      <c r="D32" s="7" t="s">
        <v>11</v>
      </c>
      <c r="E32" s="7" t="s">
        <v>12</v>
      </c>
      <c r="F32" s="7" t="s">
        <v>10</v>
      </c>
      <c r="G32" s="7" t="s">
        <v>13</v>
      </c>
      <c r="H32" s="7" t="s">
        <v>14</v>
      </c>
    </row>
    <row r="33" spans="2:10" ht="12.75" customHeight="1">
      <c r="B33" s="1">
        <v>0</v>
      </c>
      <c r="C33" s="7" t="s">
        <v>18</v>
      </c>
      <c r="D33" s="9">
        <f>$B33</f>
        <v>0</v>
      </c>
      <c r="E33" s="9">
        <f>(9/5*$B33)+32</f>
        <v>32</v>
      </c>
      <c r="F33" s="9">
        <f>$B33+273.15</f>
        <v>273.15</v>
      </c>
      <c r="G33" s="9">
        <f>$B33*1.8+32+459.67</f>
        <v>491.67</v>
      </c>
      <c r="H33" s="9">
        <f>$B33*0.8</f>
        <v>0</v>
      </c>
      <c r="J33" s="11"/>
    </row>
    <row r="34" spans="2:10" ht="12.75" customHeight="1">
      <c r="B34" s="1">
        <v>100</v>
      </c>
      <c r="C34" s="7" t="s">
        <v>19</v>
      </c>
      <c r="D34" s="9">
        <f>($B34-32)*5/9</f>
        <v>37.77777777777778</v>
      </c>
      <c r="E34" s="9">
        <f>$B34</f>
        <v>100</v>
      </c>
      <c r="F34" s="9">
        <f>(($B34-32)*5/9)+273.15</f>
        <v>310.92777777777775</v>
      </c>
      <c r="G34" s="9">
        <f>$B34+459.67</f>
        <v>559.6700000000001</v>
      </c>
      <c r="H34" s="9">
        <f>($B34-32)/2.25</f>
        <v>30.22222222222222</v>
      </c>
      <c r="J34" s="11"/>
    </row>
    <row r="35" spans="2:10" ht="12.75" customHeight="1">
      <c r="B35" s="1">
        <v>0</v>
      </c>
      <c r="C35" s="7" t="s">
        <v>21</v>
      </c>
      <c r="D35" s="9">
        <f>$B35-273.15</f>
        <v>-273.15</v>
      </c>
      <c r="E35" s="9">
        <f>(9/5*($B35-273.15))+32</f>
        <v>-459.66999999999996</v>
      </c>
      <c r="F35" s="9">
        <f>$B35</f>
        <v>0</v>
      </c>
      <c r="G35" s="9">
        <f>$B35*1.8</f>
        <v>0</v>
      </c>
      <c r="H35" s="9">
        <f>($B35-273.15)*0.8</f>
        <v>-218.51999999999998</v>
      </c>
      <c r="J35" s="11"/>
    </row>
    <row r="36" spans="2:10" ht="12.75" customHeight="1">
      <c r="B36" s="1">
        <v>0</v>
      </c>
      <c r="C36" s="7" t="s">
        <v>13</v>
      </c>
      <c r="D36" s="9">
        <f>($B36-32-459.67)/1.8</f>
        <v>-273.15</v>
      </c>
      <c r="E36" s="9">
        <f>$B36-459.67</f>
        <v>-459.67</v>
      </c>
      <c r="F36" s="9">
        <f>$B36/1.8</f>
        <v>0</v>
      </c>
      <c r="G36" s="9">
        <f>$B36</f>
        <v>0</v>
      </c>
      <c r="H36" s="9">
        <f>($B36-32-459.67)/2.25</f>
        <v>-218.52</v>
      </c>
      <c r="J36" s="11"/>
    </row>
    <row r="37" spans="2:10" ht="12.75" customHeight="1">
      <c r="B37" s="1">
        <v>0</v>
      </c>
      <c r="C37" s="7" t="s">
        <v>14</v>
      </c>
      <c r="D37" s="9">
        <f>$B37*1.25</f>
        <v>0</v>
      </c>
      <c r="E37" s="9">
        <f>$B37*2.25+32</f>
        <v>32</v>
      </c>
      <c r="F37" s="9">
        <f>$B37*1.25+273.15</f>
        <v>273.15</v>
      </c>
      <c r="G37" s="9">
        <f>$B37*2.25+32+459.67</f>
        <v>491.67</v>
      </c>
      <c r="H37" s="9">
        <f>$B37</f>
        <v>0</v>
      </c>
      <c r="J37" s="11"/>
    </row>
    <row r="38" ht="12.75" customHeight="1">
      <c r="J38" s="12"/>
    </row>
    <row r="39" spans="2:10" ht="12.75" customHeight="1">
      <c r="B39" s="33" t="s">
        <v>44</v>
      </c>
      <c r="C39" s="34"/>
      <c r="J39" s="12"/>
    </row>
    <row r="40" spans="2:6" ht="12.75" customHeight="1">
      <c r="B40" s="16" t="s">
        <v>43</v>
      </c>
      <c r="C40" s="17" t="s">
        <v>20</v>
      </c>
      <c r="F40" s="4" t="s">
        <v>69</v>
      </c>
    </row>
    <row r="41" spans="2:6" ht="12.75" customHeight="1">
      <c r="B41" s="4" t="s">
        <v>11</v>
      </c>
      <c r="C41" s="4" t="s">
        <v>12</v>
      </c>
      <c r="D41" s="31" t="s">
        <v>26</v>
      </c>
      <c r="E41" s="32"/>
      <c r="F41" s="29" t="s">
        <v>67</v>
      </c>
    </row>
    <row r="42" spans="2:6" ht="12.75" customHeight="1">
      <c r="B42" s="4" t="s">
        <v>11</v>
      </c>
      <c r="C42" s="4" t="s">
        <v>10</v>
      </c>
      <c r="D42" s="31" t="s">
        <v>27</v>
      </c>
      <c r="E42" s="32"/>
      <c r="F42" s="29" t="s">
        <v>70</v>
      </c>
    </row>
    <row r="43" spans="2:6" ht="12.75" customHeight="1">
      <c r="B43" s="4" t="s">
        <v>11</v>
      </c>
      <c r="C43" s="4" t="s">
        <v>13</v>
      </c>
      <c r="D43" s="31" t="s">
        <v>28</v>
      </c>
      <c r="E43" s="32"/>
      <c r="F43" s="29" t="s">
        <v>71</v>
      </c>
    </row>
    <row r="44" spans="2:6" ht="12.75" customHeight="1">
      <c r="B44" s="4" t="s">
        <v>11</v>
      </c>
      <c r="C44" s="4" t="s">
        <v>14</v>
      </c>
      <c r="D44" s="31" t="s">
        <v>29</v>
      </c>
      <c r="E44" s="32"/>
      <c r="F44" s="29" t="s">
        <v>72</v>
      </c>
    </row>
    <row r="45" spans="2:6" ht="12.75" customHeight="1">
      <c r="B45" s="4" t="s">
        <v>12</v>
      </c>
      <c r="C45" s="4" t="s">
        <v>11</v>
      </c>
      <c r="D45" s="31" t="s">
        <v>23</v>
      </c>
      <c r="E45" s="32"/>
      <c r="F45" s="29" t="s">
        <v>73</v>
      </c>
    </row>
    <row r="46" spans="2:6" ht="12.75" customHeight="1">
      <c r="B46" s="4" t="s">
        <v>12</v>
      </c>
      <c r="C46" s="4" t="s">
        <v>10</v>
      </c>
      <c r="D46" s="31" t="s">
        <v>24</v>
      </c>
      <c r="E46" s="32"/>
      <c r="F46" s="29" t="s">
        <v>74</v>
      </c>
    </row>
    <row r="47" spans="2:6" ht="12.75" customHeight="1">
      <c r="B47" s="4" t="s">
        <v>12</v>
      </c>
      <c r="C47" s="4" t="s">
        <v>13</v>
      </c>
      <c r="D47" s="31" t="s">
        <v>25</v>
      </c>
      <c r="E47" s="32"/>
      <c r="F47" s="30"/>
    </row>
    <row r="48" spans="2:6" ht="12.75" customHeight="1">
      <c r="B48" s="4" t="s">
        <v>12</v>
      </c>
      <c r="C48" s="4" t="s">
        <v>14</v>
      </c>
      <c r="D48" s="31" t="s">
        <v>22</v>
      </c>
      <c r="E48" s="32"/>
      <c r="F48" s="28"/>
    </row>
    <row r="49" spans="2:5" ht="12.75" customHeight="1">
      <c r="B49" s="4" t="s">
        <v>10</v>
      </c>
      <c r="C49" s="4" t="s">
        <v>11</v>
      </c>
      <c r="D49" s="31" t="s">
        <v>30</v>
      </c>
      <c r="E49" s="32"/>
    </row>
    <row r="50" spans="2:5" ht="12.75" customHeight="1">
      <c r="B50" s="4" t="s">
        <v>10</v>
      </c>
      <c r="C50" s="4" t="s">
        <v>12</v>
      </c>
      <c r="D50" s="31" t="s">
        <v>32</v>
      </c>
      <c r="E50" s="32"/>
    </row>
    <row r="51" spans="2:5" ht="12.75" customHeight="1">
      <c r="B51" s="4" t="s">
        <v>10</v>
      </c>
      <c r="C51" s="4" t="s">
        <v>13</v>
      </c>
      <c r="D51" s="31" t="s">
        <v>31</v>
      </c>
      <c r="E51" s="32"/>
    </row>
    <row r="52" spans="2:5" ht="12.75" customHeight="1">
      <c r="B52" s="4" t="s">
        <v>10</v>
      </c>
      <c r="C52" s="4" t="s">
        <v>14</v>
      </c>
      <c r="D52" s="31" t="s">
        <v>33</v>
      </c>
      <c r="E52" s="32"/>
    </row>
    <row r="53" ht="12.75" customHeight="1"/>
    <row r="54" ht="12.75" customHeight="1"/>
  </sheetData>
  <mergeCells count="24">
    <mergeCell ref="B1:I1"/>
    <mergeCell ref="B30:H30"/>
    <mergeCell ref="E11:F11"/>
    <mergeCell ref="G13:H13"/>
    <mergeCell ref="G14:H14"/>
    <mergeCell ref="G15:H15"/>
    <mergeCell ref="B39:C39"/>
    <mergeCell ref="G16:H16"/>
    <mergeCell ref="G17:H17"/>
    <mergeCell ref="G18:H18"/>
    <mergeCell ref="G19:H19"/>
    <mergeCell ref="G20:H20"/>
    <mergeCell ref="D49:E49"/>
    <mergeCell ref="D50:E50"/>
    <mergeCell ref="D51:E51"/>
    <mergeCell ref="D52:E52"/>
    <mergeCell ref="D45:E45"/>
    <mergeCell ref="D46:E46"/>
    <mergeCell ref="D47:E47"/>
    <mergeCell ref="D48:E48"/>
    <mergeCell ref="D41:E41"/>
    <mergeCell ref="D42:E42"/>
    <mergeCell ref="D43:E43"/>
    <mergeCell ref="D44:E44"/>
  </mergeCells>
  <printOptions/>
  <pageMargins left="0.7480314960629921" right="0.4724409448818898" top="1.13" bottom="0.984251968503937" header="0.5118110236220472" footer="0.5118110236220472"/>
  <pageSetup horizontalDpi="300" verticalDpi="300" orientation="portrait" paperSize="9" scale="90" r:id="rId1"/>
  <headerFooter alignWithMargins="0">
    <oddHeader>&amp;C&amp;"Arial,Fett"&amp;12Umrechnung von verschiedenen Einheiten bei Druck und Temperatur</oddHeader>
    <oddFooter>&amp;CSeite &amp;P von &amp;N
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Gerd Mergenthaler</dc:creator>
  <cp:keywords/>
  <dc:description/>
  <cp:lastModifiedBy>Mergenthaler</cp:lastModifiedBy>
  <cp:lastPrinted>2009-03-21T13:29:16Z</cp:lastPrinted>
  <dcterms:created xsi:type="dcterms:W3CDTF">2004-08-07T13:34:50Z</dcterms:created>
  <dcterms:modified xsi:type="dcterms:W3CDTF">2009-03-24T16:18:41Z</dcterms:modified>
  <cp:category/>
  <cp:version/>
  <cp:contentType/>
  <cp:contentStatus/>
</cp:coreProperties>
</file>